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workbookPr showInkAnnotation="0" autoCompressPictures="0"/>
  <bookViews>
    <workbookView xWindow="1120" yWindow="1120" windowWidth="24480" windowHeight="15000" tabRatio="500"/>
  </bookViews>
  <sheets>
    <sheet name="Sheet1" sheetId="1" r:id="rId1"/>
    <sheet name="Sheet2" sheetId="2" r:id="rId2"/>
    <sheet name="Sheet3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10" i="1" l="1"/>
  <c r="N10" i="1"/>
  <c r="O10" i="1"/>
  <c r="L10" i="1"/>
  <c r="D24" i="1"/>
  <c r="E24" i="1"/>
  <c r="F24" i="1"/>
  <c r="G24" i="1"/>
  <c r="G5" i="1"/>
  <c r="G28" i="1"/>
  <c r="G10" i="1"/>
  <c r="G14" i="1"/>
  <c r="G13" i="1"/>
  <c r="G16" i="1"/>
  <c r="G43" i="1"/>
  <c r="F5" i="1"/>
  <c r="F28" i="1"/>
  <c r="F10" i="1"/>
  <c r="F14" i="1"/>
  <c r="F13" i="1"/>
  <c r="F16" i="1"/>
  <c r="F43" i="1"/>
  <c r="E5" i="1"/>
  <c r="E28" i="1"/>
  <c r="E10" i="1"/>
  <c r="E14" i="1"/>
  <c r="E13" i="1"/>
  <c r="E16" i="1"/>
  <c r="E43" i="1"/>
  <c r="D5" i="1"/>
  <c r="D28" i="1"/>
  <c r="D10" i="1"/>
  <c r="D14" i="1"/>
  <c r="D13" i="1"/>
  <c r="D16" i="1"/>
  <c r="D43" i="1"/>
  <c r="G42" i="1"/>
  <c r="F42" i="1"/>
  <c r="E42" i="1"/>
  <c r="D42" i="1"/>
  <c r="G41" i="1"/>
  <c r="F41" i="1"/>
  <c r="E41" i="1"/>
  <c r="D41" i="1"/>
  <c r="K19" i="1"/>
  <c r="L19" i="1"/>
  <c r="M19" i="1"/>
  <c r="N19" i="1"/>
  <c r="O19" i="1"/>
  <c r="L22" i="1"/>
  <c r="M22" i="1"/>
  <c r="N22" i="1"/>
  <c r="O22" i="1"/>
  <c r="O20" i="1"/>
  <c r="N20" i="1"/>
  <c r="M20" i="1"/>
  <c r="L20" i="1"/>
  <c r="O12" i="1"/>
  <c r="O14" i="1"/>
  <c r="O17" i="1"/>
  <c r="N12" i="1"/>
  <c r="N14" i="1"/>
  <c r="N17" i="1"/>
  <c r="M12" i="1"/>
  <c r="M14" i="1"/>
  <c r="M17" i="1"/>
  <c r="L12" i="1"/>
  <c r="L14" i="1"/>
  <c r="L17" i="1"/>
  <c r="O13" i="1"/>
  <c r="O16" i="1"/>
  <c r="N13" i="1"/>
  <c r="N16" i="1"/>
  <c r="M13" i="1"/>
  <c r="M16" i="1"/>
  <c r="L13" i="1"/>
  <c r="L16" i="1"/>
  <c r="O15" i="1"/>
  <c r="N15" i="1"/>
  <c r="M15" i="1"/>
  <c r="L15" i="1"/>
  <c r="G9" i="1"/>
  <c r="O9" i="1"/>
  <c r="F9" i="1"/>
  <c r="N9" i="1"/>
  <c r="E9" i="1"/>
  <c r="M9" i="1"/>
  <c r="D9" i="1"/>
  <c r="L9" i="1"/>
  <c r="G22" i="1"/>
  <c r="F22" i="1"/>
  <c r="E22" i="1"/>
  <c r="D22" i="1"/>
  <c r="G21" i="1"/>
  <c r="F21" i="1"/>
  <c r="E21" i="1"/>
  <c r="D21" i="1"/>
  <c r="G20" i="1"/>
  <c r="F20" i="1"/>
  <c r="E20" i="1"/>
  <c r="D20" i="1"/>
  <c r="G17" i="1"/>
  <c r="F17" i="1"/>
  <c r="E17" i="1"/>
  <c r="D17" i="1"/>
  <c r="G15" i="1"/>
  <c r="F15" i="1"/>
  <c r="E15" i="1"/>
  <c r="D15" i="1"/>
  <c r="G29" i="1"/>
  <c r="F29" i="1"/>
  <c r="E29" i="1"/>
  <c r="D29" i="1"/>
</calcChain>
</file>

<file path=xl/sharedStrings.xml><?xml version="1.0" encoding="utf-8"?>
<sst xmlns="http://schemas.openxmlformats.org/spreadsheetml/2006/main" count="79" uniqueCount="26">
  <si>
    <t>Umarjevi podatki</t>
  </si>
  <si>
    <t>Simulator za oceno delovanja fiskalnega pravila</t>
  </si>
  <si>
    <t>potencialni BDP</t>
  </si>
  <si>
    <t>v %</t>
  </si>
  <si>
    <t>Indeks potencialnega BDP</t>
  </si>
  <si>
    <t>Indeks</t>
  </si>
  <si>
    <t>gospodarska rast</t>
  </si>
  <si>
    <t>proizvodna vrzel</t>
  </si>
  <si>
    <t>v % pot.BDP</t>
  </si>
  <si>
    <r>
      <t xml:space="preserve">količnik </t>
    </r>
    <r>
      <rPr>
        <i/>
        <sz val="12"/>
        <color theme="1"/>
        <rFont val="Calibri"/>
        <scheme val="minor"/>
      </rPr>
      <t>k</t>
    </r>
    <r>
      <rPr>
        <sz val="12"/>
        <color theme="1"/>
        <rFont val="Calibri"/>
        <family val="2"/>
        <scheme val="minor"/>
      </rPr>
      <t>*</t>
    </r>
  </si>
  <si>
    <t>Scenarij I.A, ob prilagoditvah na strani izdatkov brez dodatnega povečanja javnofinančnih prihodkov</t>
  </si>
  <si>
    <t>projekcija prihodkov</t>
  </si>
  <si>
    <t>mio EUR</t>
  </si>
  <si>
    <t>zahtevani presežek/dopustni primanjkljaj</t>
  </si>
  <si>
    <t>zgornja meja izdatkov</t>
  </si>
  <si>
    <t>% BDP</t>
  </si>
  <si>
    <t>Scenarij I.B, ob prilagoditvah na strani izdatkov in dodatnem povečanju javnofinančnih prihodkov</t>
  </si>
  <si>
    <t>BDP</t>
  </si>
  <si>
    <t xml:space="preserve">Hm, napaka Umarja, uporablja 3 različne ocene BDP </t>
  </si>
  <si>
    <t>* Gre za količnik med trendno in napovedano ravnijo bruto domačega proizvoda (po prvem odstavku četrtega člena zakona). Podobno kot proizvodna vrzel ta količnik kaže poslovni cikel; če je raven potencialnega BDP enaka aktualnemu, je vrednost količnika enaka 1 (proizvodna vrzel je enaka 0), maksimalno vrednost doseže v najnižji točki poslovnega cikla (tedaj je proizvodna vrzel najbolj negativna), minimalno pa v najvišji točki poslovnega cikla (tedaj je proizvodna vrzel najbolj pozitivna).</t>
  </si>
  <si>
    <t>Bolj realističen mehanizem (javnofinančni prihodki nihajo v skladu z dinamiko BDP)</t>
  </si>
  <si>
    <t>projekcija prihodkov (%)</t>
  </si>
  <si>
    <t>Tabela: Ocene dovoljenih primanjkljajev / zahtevanih presežkov s pomočjo fiskalnega pravila za obdobje 2012-2015</t>
  </si>
  <si>
    <t>Optimističen scenarij</t>
  </si>
  <si>
    <t>Pesimističen scenarij</t>
  </si>
  <si>
    <t>Realističen scenarij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</si>
</sst>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00"/>
    <numFmt numFmtId="167" formatCode="#,##0.0"/>
  </numFmts>
  <fonts count="7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scheme val="minor"/>
    </font>
    <font>
      <i/>
      <sz val="12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164" fontId="0" fillId="2" borderId="0" xfId="0" applyNumberFormat="1" applyFill="1" applyBorder="1"/>
    <xf numFmtId="165" fontId="0" fillId="0" borderId="0" xfId="0" applyNumberFormat="1"/>
    <xf numFmtId="0" fontId="0" fillId="0" borderId="2" xfId="0" applyBorder="1"/>
    <xf numFmtId="3" fontId="0" fillId="0" borderId="2" xfId="0" applyNumberFormat="1" applyBorder="1"/>
    <xf numFmtId="0" fontId="0" fillId="0" borderId="2" xfId="0" applyBorder="1" applyAlignment="1">
      <alignment horizontal="center"/>
    </xf>
    <xf numFmtId="0" fontId="0" fillId="0" borderId="0" xfId="0" applyBorder="1"/>
    <xf numFmtId="3" fontId="0" fillId="0" borderId="0" xfId="0" applyNumberFormat="1" applyBorder="1"/>
    <xf numFmtId="0" fontId="0" fillId="0" borderId="0" xfId="0" applyBorder="1" applyAlignment="1">
      <alignment horizontal="center"/>
    </xf>
    <xf numFmtId="164" fontId="0" fillId="0" borderId="0" xfId="0" applyNumberFormat="1" applyBorder="1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164" fontId="0" fillId="3" borderId="0" xfId="0" applyNumberFormat="1" applyFill="1" applyBorder="1"/>
    <xf numFmtId="0" fontId="0" fillId="0" borderId="3" xfId="0" applyBorder="1"/>
    <xf numFmtId="0" fontId="0" fillId="0" borderId="3" xfId="0" applyBorder="1" applyAlignment="1">
      <alignment horizontal="center"/>
    </xf>
    <xf numFmtId="167" fontId="0" fillId="0" borderId="3" xfId="0" applyNumberFormat="1" applyBorder="1"/>
    <xf numFmtId="164" fontId="0" fillId="0" borderId="3" xfId="0" applyNumberFormat="1" applyBorder="1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right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2" fillId="4" borderId="2" xfId="0" applyFont="1" applyFill="1" applyBorder="1"/>
    <xf numFmtId="0" fontId="0" fillId="4" borderId="2" xfId="0" applyFill="1" applyBorder="1" applyAlignment="1">
      <alignment horizontal="center"/>
    </xf>
    <xf numFmtId="0" fontId="0" fillId="4" borderId="2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4" borderId="0" xfId="0" applyFill="1" applyBorder="1"/>
    <xf numFmtId="0" fontId="0" fillId="4" borderId="0" xfId="0" applyFill="1" applyBorder="1" applyAlignment="1">
      <alignment horizontal="center"/>
    </xf>
    <xf numFmtId="3" fontId="0" fillId="4" borderId="0" xfId="0" applyNumberFormat="1" applyFill="1" applyBorder="1"/>
    <xf numFmtId="0" fontId="0" fillId="3" borderId="3" xfId="0" applyFill="1" applyBorder="1"/>
    <xf numFmtId="0" fontId="0" fillId="3" borderId="3" xfId="0" applyFill="1" applyBorder="1" applyAlignment="1">
      <alignment horizontal="center"/>
    </xf>
    <xf numFmtId="164" fontId="0" fillId="3" borderId="3" xfId="0" applyNumberFormat="1" applyFill="1" applyBorder="1"/>
    <xf numFmtId="0" fontId="0" fillId="4" borderId="0" xfId="0" applyFill="1"/>
    <xf numFmtId="0" fontId="0" fillId="4" borderId="0" xfId="0" applyFill="1" applyAlignment="1">
      <alignment horizontal="center"/>
    </xf>
    <xf numFmtId="0" fontId="2" fillId="4" borderId="0" xfId="0" applyFont="1" applyFill="1"/>
  </cellXfs>
  <cellStyles count="2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8"/>
  <sheetViews>
    <sheetView tabSelected="1" topLeftCell="A3" workbookViewId="0">
      <selection activeCell="D8" sqref="D8:G8"/>
    </sheetView>
  </sheetViews>
  <sheetFormatPr baseColWidth="10" defaultRowHeight="15" x14ac:dyDescent="0"/>
  <cols>
    <col min="1" max="1" width="6.1640625" customWidth="1"/>
    <col min="2" max="2" width="36.83203125" customWidth="1"/>
    <col min="3" max="3" width="10.83203125" style="2"/>
    <col min="8" max="8" width="5.33203125" customWidth="1"/>
    <col min="10" max="10" width="35.5" customWidth="1"/>
  </cols>
  <sheetData>
    <row r="1" spans="2:15">
      <c r="B1" s="1" t="s">
        <v>0</v>
      </c>
    </row>
    <row r="3" spans="2:15">
      <c r="B3" s="1" t="s">
        <v>1</v>
      </c>
      <c r="K3" s="2"/>
    </row>
    <row r="4" spans="2:15">
      <c r="B4" t="s">
        <v>2</v>
      </c>
      <c r="C4" s="2" t="s">
        <v>3</v>
      </c>
      <c r="D4" s="3">
        <v>2.8000000000000003</v>
      </c>
      <c r="E4" s="3">
        <v>4.0999999999999996</v>
      </c>
      <c r="F4" s="3">
        <v>4</v>
      </c>
      <c r="G4" s="3">
        <v>3</v>
      </c>
    </row>
    <row r="5" spans="2:15">
      <c r="B5" t="s">
        <v>4</v>
      </c>
      <c r="C5" s="2" t="s">
        <v>5</v>
      </c>
      <c r="D5">
        <f>D4+100</f>
        <v>102.8</v>
      </c>
      <c r="E5">
        <f>E4+100</f>
        <v>104.1</v>
      </c>
      <c r="F5">
        <f>F4+100</f>
        <v>104</v>
      </c>
      <c r="G5">
        <f>G4+100</f>
        <v>103</v>
      </c>
    </row>
    <row r="6" spans="2:15">
      <c r="C6"/>
      <c r="J6" s="25" t="s">
        <v>20</v>
      </c>
      <c r="K6" s="2"/>
    </row>
    <row r="7" spans="2:15">
      <c r="B7" s="4"/>
      <c r="C7" s="5"/>
      <c r="D7" s="4">
        <v>2012</v>
      </c>
      <c r="E7" s="4">
        <v>2013</v>
      </c>
      <c r="F7" s="4">
        <v>2014</v>
      </c>
      <c r="G7" s="4">
        <v>2015</v>
      </c>
      <c r="J7" s="4"/>
      <c r="K7" s="5"/>
      <c r="L7" s="4">
        <v>2012</v>
      </c>
      <c r="M7" s="4">
        <v>2013</v>
      </c>
      <c r="N7" s="4">
        <v>2014</v>
      </c>
      <c r="O7" s="4">
        <v>2015</v>
      </c>
    </row>
    <row r="8" spans="2:15">
      <c r="B8" s="6" t="s">
        <v>6</v>
      </c>
      <c r="C8" s="7" t="s">
        <v>3</v>
      </c>
      <c r="D8" s="8">
        <v>-3</v>
      </c>
      <c r="E8" s="8">
        <v>-2</v>
      </c>
      <c r="F8" s="8">
        <v>-2</v>
      </c>
      <c r="G8" s="8">
        <v>-1</v>
      </c>
      <c r="J8" s="6" t="s">
        <v>6</v>
      </c>
      <c r="K8" s="7" t="s">
        <v>3</v>
      </c>
      <c r="L8" s="8">
        <v>-3</v>
      </c>
      <c r="M8" s="8">
        <v>-2</v>
      </c>
      <c r="N8" s="8">
        <v>-2</v>
      </c>
      <c r="O8" s="8">
        <v>-1</v>
      </c>
    </row>
    <row r="9" spans="2:15">
      <c r="B9" t="s">
        <v>7</v>
      </c>
      <c r="C9" s="2" t="s">
        <v>8</v>
      </c>
      <c r="D9" s="3">
        <f>D8-D4</f>
        <v>-5.8000000000000007</v>
      </c>
      <c r="E9" s="3">
        <f>E8-E4</f>
        <v>-6.1</v>
      </c>
      <c r="F9" s="3">
        <f>F8-F4</f>
        <v>-6</v>
      </c>
      <c r="G9" s="3">
        <f>G8-G4</f>
        <v>-4</v>
      </c>
      <c r="J9" t="s">
        <v>7</v>
      </c>
      <c r="K9" s="2" t="s">
        <v>8</v>
      </c>
      <c r="L9" s="3">
        <f>D9</f>
        <v>-5.8000000000000007</v>
      </c>
      <c r="M9" s="3">
        <f>E9</f>
        <v>-6.1</v>
      </c>
      <c r="N9" s="3">
        <f>F9</f>
        <v>-6</v>
      </c>
      <c r="O9" s="3">
        <f>G9</f>
        <v>-4</v>
      </c>
    </row>
    <row r="10" spans="2:15">
      <c r="B10" t="s">
        <v>9</v>
      </c>
      <c r="D10" s="9">
        <f>D5/D28</f>
        <v>1.0597938144329897</v>
      </c>
      <c r="E10" s="9">
        <f>E5/E28</f>
        <v>1.0622448979591836</v>
      </c>
      <c r="F10" s="9">
        <f>F5/F28</f>
        <v>1.0612244897959184</v>
      </c>
      <c r="G10" s="9">
        <f>G5/G28</f>
        <v>1.0404040404040404</v>
      </c>
      <c r="J10" t="s">
        <v>9</v>
      </c>
      <c r="K10" s="2"/>
      <c r="L10" s="9">
        <f>D10</f>
        <v>1.0597938144329897</v>
      </c>
      <c r="M10" s="9">
        <f t="shared" ref="M10:O10" si="0">E10</f>
        <v>1.0622448979591836</v>
      </c>
      <c r="N10" s="9">
        <f t="shared" si="0"/>
        <v>1.0612244897959184</v>
      </c>
      <c r="O10" s="9">
        <f t="shared" si="0"/>
        <v>1.0404040404040404</v>
      </c>
    </row>
    <row r="11" spans="2:15">
      <c r="B11" t="s">
        <v>10</v>
      </c>
    </row>
    <row r="12" spans="2:15">
      <c r="B12" s="10" t="s">
        <v>11</v>
      </c>
      <c r="C12" s="12" t="s">
        <v>12</v>
      </c>
      <c r="D12" s="11">
        <v>15925</v>
      </c>
      <c r="E12" s="11">
        <v>16328</v>
      </c>
      <c r="F12" s="11">
        <v>16534</v>
      </c>
      <c r="G12" s="11">
        <v>17019</v>
      </c>
      <c r="J12" s="10" t="s">
        <v>11</v>
      </c>
      <c r="K12" s="12" t="s">
        <v>12</v>
      </c>
      <c r="L12" s="11">
        <f>K$19*(1+L$8/100)</f>
        <v>15613.6438</v>
      </c>
      <c r="M12" s="11">
        <f>L$19*(1+M$8/100)</f>
        <v>15301.370923999999</v>
      </c>
      <c r="N12" s="11">
        <f>M$19*(1+N$8/100)</f>
        <v>14995.343505519999</v>
      </c>
      <c r="O12" s="11">
        <f>N$19*(1+O$8/100)</f>
        <v>14845.390070464799</v>
      </c>
    </row>
    <row r="13" spans="2:15">
      <c r="B13" s="13" t="s">
        <v>13</v>
      </c>
      <c r="C13" s="15" t="s">
        <v>12</v>
      </c>
      <c r="D13" s="14">
        <f>D12-D14</f>
        <v>-952.21649484536101</v>
      </c>
      <c r="E13" s="14">
        <f t="shared" ref="E13:G13" si="1">E12-E14</f>
        <v>-1016.3346938775503</v>
      </c>
      <c r="F13" s="14">
        <f t="shared" si="1"/>
        <v>-1012.2857142857138</v>
      </c>
      <c r="G13" s="14">
        <f t="shared" si="1"/>
        <v>-687.63636363636397</v>
      </c>
      <c r="J13" s="13" t="s">
        <v>13</v>
      </c>
      <c r="K13" s="15" t="s">
        <v>12</v>
      </c>
      <c r="L13" s="14">
        <f>L12-L14</f>
        <v>-933.59931999999935</v>
      </c>
      <c r="M13" s="14">
        <f>M12-M14</f>
        <v>-952.43227180000031</v>
      </c>
      <c r="N13" s="14">
        <f>N12-N14</f>
        <v>-918.08225544000015</v>
      </c>
      <c r="O13" s="14">
        <f>O12-O14</f>
        <v>-599.81374022080126</v>
      </c>
    </row>
    <row r="14" spans="2:15">
      <c r="B14" s="13" t="s">
        <v>14</v>
      </c>
      <c r="C14" s="15" t="s">
        <v>12</v>
      </c>
      <c r="D14" s="14">
        <f>D12*D$10</f>
        <v>16877.216494845361</v>
      </c>
      <c r="E14" s="14">
        <f t="shared" ref="E14:G14" si="2">E12*E$10</f>
        <v>17344.33469387755</v>
      </c>
      <c r="F14" s="14">
        <f t="shared" si="2"/>
        <v>17546.285714285714</v>
      </c>
      <c r="G14" s="14">
        <f t="shared" si="2"/>
        <v>17706.636363636364</v>
      </c>
      <c r="J14" s="13" t="s">
        <v>14</v>
      </c>
      <c r="K14" s="15" t="s">
        <v>12</v>
      </c>
      <c r="L14" s="14">
        <f>L12*D$10</f>
        <v>16547.243119999999</v>
      </c>
      <c r="M14" s="14">
        <f>M12*E$10</f>
        <v>16253.803195799999</v>
      </c>
      <c r="N14" s="14">
        <f>N12*F$10</f>
        <v>15913.425760959999</v>
      </c>
      <c r="O14" s="14">
        <f>O12*G$10</f>
        <v>15445.2038106856</v>
      </c>
    </row>
    <row r="15" spans="2:15">
      <c r="B15" s="13" t="s">
        <v>11</v>
      </c>
      <c r="C15" s="15" t="s">
        <v>15</v>
      </c>
      <c r="D15" s="16">
        <f>D12/D$24*100</f>
        <v>45.671431344701816</v>
      </c>
      <c r="E15" s="16">
        <f t="shared" ref="E15:G17" si="3">E12/E$24*100</f>
        <v>47.782855284419398</v>
      </c>
      <c r="F15" s="16">
        <f t="shared" si="3"/>
        <v>49.373164494732372</v>
      </c>
      <c r="G15" s="16">
        <f t="shared" si="3"/>
        <v>51.334799949162012</v>
      </c>
      <c r="J15" s="13" t="s">
        <v>11</v>
      </c>
      <c r="K15" s="15" t="s">
        <v>15</v>
      </c>
      <c r="L15" s="16">
        <f>L12/L$22*100</f>
        <v>44.500000000000007</v>
      </c>
      <c r="M15" s="16">
        <f>M12/M$22*100</f>
        <v>44.5</v>
      </c>
      <c r="N15" s="16">
        <f>N12/N$22*100</f>
        <v>44.499999999999993</v>
      </c>
      <c r="O15" s="16">
        <f>O12/O$22*100</f>
        <v>44.499999999999993</v>
      </c>
    </row>
    <row r="16" spans="2:15">
      <c r="B16" s="17" t="s">
        <v>13</v>
      </c>
      <c r="C16" s="18" t="s">
        <v>15</v>
      </c>
      <c r="D16" s="19">
        <f>D13/D$24*100</f>
        <v>-2.7308690907141298</v>
      </c>
      <c r="E16" s="19">
        <f t="shared" si="3"/>
        <v>-2.9742389513771235</v>
      </c>
      <c r="F16" s="19">
        <f t="shared" si="3"/>
        <v>-3.0228468057999396</v>
      </c>
      <c r="G16" s="19">
        <f t="shared" si="3"/>
        <v>-2.0741333312792745</v>
      </c>
      <c r="J16" s="17" t="s">
        <v>13</v>
      </c>
      <c r="K16" s="18" t="s">
        <v>15</v>
      </c>
      <c r="L16" s="19">
        <f>L13/L$22*100</f>
        <v>-2.6608247422680398</v>
      </c>
      <c r="M16" s="19">
        <f>M13/M$22*100</f>
        <v>-2.7698979591836745</v>
      </c>
      <c r="N16" s="19">
        <f>N13/N$22*100</f>
        <v>-2.7244897959183678</v>
      </c>
      <c r="O16" s="19">
        <f>O13/O$22*100</f>
        <v>-1.7979797979798016</v>
      </c>
    </row>
    <row r="17" spans="2:15">
      <c r="B17" s="20" t="s">
        <v>14</v>
      </c>
      <c r="C17" s="21" t="s">
        <v>15</v>
      </c>
      <c r="D17" s="22">
        <f>D14/D$24*100</f>
        <v>48.402300435415945</v>
      </c>
      <c r="E17" s="22">
        <f t="shared" si="3"/>
        <v>50.757094235796515</v>
      </c>
      <c r="F17" s="22">
        <f t="shared" si="3"/>
        <v>52.396011300532308</v>
      </c>
      <c r="G17" s="22">
        <f t="shared" si="3"/>
        <v>53.408933280441282</v>
      </c>
      <c r="J17" s="20" t="s">
        <v>14</v>
      </c>
      <c r="K17" s="21" t="s">
        <v>15</v>
      </c>
      <c r="L17" s="22">
        <f>L14/L$22*100</f>
        <v>47.160824742268041</v>
      </c>
      <c r="M17" s="22">
        <f>M14/M$22*100</f>
        <v>47.269897959183673</v>
      </c>
      <c r="N17" s="22">
        <f>N14/N$22*100</f>
        <v>47.224489795918359</v>
      </c>
      <c r="O17" s="22">
        <f>O14/O$22*100</f>
        <v>46.297979797979792</v>
      </c>
    </row>
    <row r="18" spans="2:15">
      <c r="B18" t="s">
        <v>16</v>
      </c>
      <c r="K18" s="2"/>
    </row>
    <row r="19" spans="2:15">
      <c r="B19" s="10" t="s">
        <v>11</v>
      </c>
      <c r="C19" s="12" t="s">
        <v>12</v>
      </c>
      <c r="D19" s="11">
        <v>15925</v>
      </c>
      <c r="E19" s="11">
        <v>16478</v>
      </c>
      <c r="F19" s="11">
        <v>16834</v>
      </c>
      <c r="G19" s="11">
        <v>17469</v>
      </c>
      <c r="J19" t="s">
        <v>11</v>
      </c>
      <c r="K19" s="14">
        <f>K22*K20/100</f>
        <v>16096.54</v>
      </c>
      <c r="L19" s="14">
        <f>K$19*(1+D$8/100)</f>
        <v>15613.6438</v>
      </c>
      <c r="M19" s="14">
        <f>L$19*(1+E$8/100)</f>
        <v>15301.370923999999</v>
      </c>
      <c r="N19" s="14">
        <f>M$19*(1+F$8/100)</f>
        <v>14995.343505519999</v>
      </c>
      <c r="O19" s="14">
        <f>N$19*(1+G$8/100)</f>
        <v>14845.390070464799</v>
      </c>
    </row>
    <row r="20" spans="2:15">
      <c r="B20" s="13" t="s">
        <v>13</v>
      </c>
      <c r="C20" s="15" t="s">
        <v>12</v>
      </c>
      <c r="D20" s="14">
        <f>D19-D21</f>
        <v>-952.21649484536101</v>
      </c>
      <c r="E20" s="14">
        <f t="shared" ref="E20:G20" si="4">E19-E21</f>
        <v>-1025.6714285714297</v>
      </c>
      <c r="F20" s="14">
        <f t="shared" si="4"/>
        <v>-1030.6530612244896</v>
      </c>
      <c r="G20" s="14">
        <f t="shared" si="4"/>
        <v>-705.8181818181838</v>
      </c>
      <c r="J20" t="s">
        <v>21</v>
      </c>
      <c r="K20" s="26">
        <v>44.5</v>
      </c>
      <c r="L20">
        <f>L19/L22*100</f>
        <v>44.500000000000007</v>
      </c>
      <c r="M20">
        <f>M19/M22*100</f>
        <v>44.5</v>
      </c>
      <c r="N20">
        <f>N19/N22*100</f>
        <v>44.499999999999993</v>
      </c>
      <c r="O20">
        <f>O19/O22*100</f>
        <v>44.499999999999993</v>
      </c>
    </row>
    <row r="21" spans="2:15">
      <c r="B21" s="13" t="s">
        <v>14</v>
      </c>
      <c r="C21" s="15" t="s">
        <v>12</v>
      </c>
      <c r="D21" s="14">
        <f>D19*D$10</f>
        <v>16877.216494845361</v>
      </c>
      <c r="E21" s="14">
        <f t="shared" ref="E21:G21" si="5">E19*E$10</f>
        <v>17503.67142857143</v>
      </c>
      <c r="F21" s="14">
        <f t="shared" si="5"/>
        <v>17864.65306122449</v>
      </c>
      <c r="G21" s="14">
        <f t="shared" si="5"/>
        <v>18174.818181818184</v>
      </c>
      <c r="K21" s="2"/>
    </row>
    <row r="22" spans="2:15">
      <c r="B22" s="20" t="s">
        <v>11</v>
      </c>
      <c r="C22" s="21" t="s">
        <v>15</v>
      </c>
      <c r="D22" s="23">
        <f>D19/D$24*100</f>
        <v>45.671431344701816</v>
      </c>
      <c r="E22" s="23">
        <f t="shared" ref="E22:G22" si="6">E19/E$24*100</f>
        <v>48.221820760452154</v>
      </c>
      <c r="F22" s="23">
        <f t="shared" si="6"/>
        <v>50.269012405003309</v>
      </c>
      <c r="G22" s="23">
        <f t="shared" si="6"/>
        <v>52.692145267754341</v>
      </c>
      <c r="J22" t="s">
        <v>17</v>
      </c>
      <c r="K22" s="14">
        <v>36172</v>
      </c>
      <c r="L22" s="14">
        <f>K22*(1+D$8/100)</f>
        <v>35086.839999999997</v>
      </c>
      <c r="M22" s="14">
        <f>L22*(1+E$8/100)</f>
        <v>34385.103199999998</v>
      </c>
      <c r="N22" s="14">
        <f>M22*(1+F$8/100)</f>
        <v>33697.401136</v>
      </c>
      <c r="O22" s="14">
        <f>N22*(1+G$8/100)</f>
        <v>33360.427124640002</v>
      </c>
    </row>
    <row r="23" spans="2:15">
      <c r="C23" s="2">
        <v>2011</v>
      </c>
      <c r="D23">
        <v>2012</v>
      </c>
      <c r="E23">
        <v>2013</v>
      </c>
      <c r="F23">
        <v>2014</v>
      </c>
      <c r="G23">
        <v>2015</v>
      </c>
      <c r="K23" s="2"/>
      <c r="L23" s="3"/>
      <c r="M23" s="3"/>
      <c r="N23" s="3"/>
      <c r="O23" s="3"/>
    </row>
    <row r="24" spans="2:15">
      <c r="B24" t="s">
        <v>17</v>
      </c>
      <c r="C24" s="14">
        <v>35947.035794183437</v>
      </c>
      <c r="D24" s="14">
        <f>C24*(1+D$8/100)</f>
        <v>34868.624720357933</v>
      </c>
      <c r="E24" s="14">
        <f t="shared" ref="E24:G24" si="7">D24*(1+E$8/100)</f>
        <v>34171.252225950775</v>
      </c>
      <c r="F24" s="14">
        <f t="shared" si="7"/>
        <v>33487.827181431756</v>
      </c>
      <c r="G24" s="14">
        <f t="shared" si="7"/>
        <v>33152.948909617437</v>
      </c>
    </row>
    <row r="25" spans="2:15">
      <c r="B25" s="24" t="s">
        <v>18</v>
      </c>
      <c r="C25" s="14"/>
      <c r="D25" s="14"/>
      <c r="E25" s="14"/>
      <c r="F25" s="14"/>
      <c r="G25" s="14"/>
    </row>
    <row r="26" spans="2:15">
      <c r="B26" t="s">
        <v>19</v>
      </c>
      <c r="C26" s="14"/>
      <c r="D26" s="14"/>
      <c r="E26" s="14"/>
      <c r="F26" s="14"/>
      <c r="G26" s="14"/>
    </row>
    <row r="28" spans="2:15">
      <c r="D28" s="3">
        <f>100+D8</f>
        <v>97</v>
      </c>
      <c r="E28" s="3">
        <f>100+E8</f>
        <v>98</v>
      </c>
      <c r="F28" s="3">
        <f>100+F8</f>
        <v>98</v>
      </c>
      <c r="G28" s="3">
        <f>100+G8</f>
        <v>99</v>
      </c>
    </row>
    <row r="29" spans="2:15">
      <c r="D29" s="3">
        <f>100+D9</f>
        <v>94.2</v>
      </c>
      <c r="E29" s="3">
        <f>100+E9</f>
        <v>93.9</v>
      </c>
      <c r="F29" s="3">
        <f>100+F9</f>
        <v>94</v>
      </c>
      <c r="G29" s="3">
        <f>100+G9</f>
        <v>96</v>
      </c>
    </row>
    <row r="32" spans="2:15">
      <c r="B32" s="25" t="s">
        <v>22</v>
      </c>
    </row>
    <row r="34" spans="2:7">
      <c r="B34" s="27"/>
      <c r="C34" s="28"/>
      <c r="D34" s="27">
        <v>2012</v>
      </c>
      <c r="E34" s="27">
        <v>2013</v>
      </c>
      <c r="F34" s="27">
        <v>2014</v>
      </c>
      <c r="G34" s="27">
        <v>2015</v>
      </c>
    </row>
    <row r="35" spans="2:7">
      <c r="B35" s="29" t="s">
        <v>23</v>
      </c>
      <c r="C35" s="30"/>
      <c r="D35" s="31"/>
      <c r="E35" s="31"/>
      <c r="F35" s="31"/>
      <c r="G35" s="31"/>
    </row>
    <row r="36" spans="2:7">
      <c r="B36" s="32" t="s">
        <v>6</v>
      </c>
      <c r="C36" s="33" t="s">
        <v>3</v>
      </c>
      <c r="D36" s="8">
        <v>-0.9</v>
      </c>
      <c r="E36" s="8">
        <v>0.8</v>
      </c>
      <c r="F36" s="8">
        <v>1.8</v>
      </c>
      <c r="G36" s="8">
        <v>2.1</v>
      </c>
    </row>
    <row r="37" spans="2:7">
      <c r="B37" s="34" t="s">
        <v>13</v>
      </c>
      <c r="C37" s="35" t="s">
        <v>12</v>
      </c>
      <c r="D37" s="36">
        <v>-594.57618567103782</v>
      </c>
      <c r="E37" s="36">
        <v>-534.54761904761835</v>
      </c>
      <c r="F37" s="36">
        <v>-357.31630648329883</v>
      </c>
      <c r="G37" s="36">
        <v>-150.02056807052213</v>
      </c>
    </row>
    <row r="38" spans="2:7">
      <c r="B38" s="37" t="s">
        <v>13</v>
      </c>
      <c r="C38" s="38" t="s">
        <v>15</v>
      </c>
      <c r="D38" s="39">
        <v>-1.6690554760364411</v>
      </c>
      <c r="E38" s="39">
        <v>-1.488638095535614</v>
      </c>
      <c r="F38" s="39">
        <v>-0.97747979124233697</v>
      </c>
      <c r="G38" s="39">
        <v>-0.40195738745637843</v>
      </c>
    </row>
    <row r="39" spans="2:7">
      <c r="B39" s="40"/>
      <c r="C39" s="41"/>
      <c r="D39" s="40"/>
      <c r="E39" s="40"/>
      <c r="F39" s="40"/>
      <c r="G39" s="40"/>
    </row>
    <row r="40" spans="2:7">
      <c r="B40" s="42" t="s">
        <v>24</v>
      </c>
      <c r="C40" s="41"/>
      <c r="D40" s="40"/>
      <c r="E40" s="40"/>
      <c r="F40" s="40"/>
      <c r="G40" s="40"/>
    </row>
    <row r="41" spans="2:7">
      <c r="B41" s="6" t="s">
        <v>6</v>
      </c>
      <c r="C41" s="7" t="s">
        <v>3</v>
      </c>
      <c r="D41" s="8">
        <f>D$8</f>
        <v>-3</v>
      </c>
      <c r="E41" s="8">
        <f t="shared" ref="E41:G41" si="8">E$8</f>
        <v>-2</v>
      </c>
      <c r="F41" s="8">
        <f t="shared" si="8"/>
        <v>-2</v>
      </c>
      <c r="G41" s="8">
        <f t="shared" si="8"/>
        <v>-1</v>
      </c>
    </row>
    <row r="42" spans="2:7">
      <c r="B42" s="34" t="s">
        <v>13</v>
      </c>
      <c r="C42" s="35" t="s">
        <v>12</v>
      </c>
      <c r="D42" s="36">
        <f>D$13</f>
        <v>-952.21649484536101</v>
      </c>
      <c r="E42" s="36">
        <f t="shared" ref="E42:G42" si="9">E$13</f>
        <v>-1016.3346938775503</v>
      </c>
      <c r="F42" s="36">
        <f t="shared" si="9"/>
        <v>-1012.2857142857138</v>
      </c>
      <c r="G42" s="36">
        <f t="shared" si="9"/>
        <v>-687.63636363636397</v>
      </c>
    </row>
    <row r="43" spans="2:7">
      <c r="B43" s="37" t="s">
        <v>13</v>
      </c>
      <c r="C43" s="38" t="s">
        <v>15</v>
      </c>
      <c r="D43" s="39">
        <f>D$16</f>
        <v>-2.7308690907141298</v>
      </c>
      <c r="E43" s="39">
        <f t="shared" ref="E43:G43" si="10">E$16</f>
        <v>-2.9742389513771235</v>
      </c>
      <c r="F43" s="39">
        <f t="shared" si="10"/>
        <v>-3.0228468057999396</v>
      </c>
      <c r="G43" s="39">
        <f t="shared" si="10"/>
        <v>-2.0741333312792745</v>
      </c>
    </row>
    <row r="44" spans="2:7">
      <c r="B44" s="40"/>
      <c r="C44" s="41"/>
      <c r="D44" s="40"/>
      <c r="E44" s="40"/>
      <c r="F44" s="40"/>
      <c r="G44" s="40"/>
    </row>
    <row r="45" spans="2:7">
      <c r="B45" s="42" t="s">
        <v>25</v>
      </c>
      <c r="C45" s="41"/>
      <c r="D45" s="40"/>
      <c r="E45" s="40"/>
      <c r="F45" s="40"/>
      <c r="G45" s="40"/>
    </row>
    <row r="46" spans="2:7">
      <c r="B46" s="6" t="s">
        <v>6</v>
      </c>
      <c r="C46" s="7" t="s">
        <v>3</v>
      </c>
      <c r="D46" s="8">
        <v>-3</v>
      </c>
      <c r="E46" s="8">
        <v>-2</v>
      </c>
      <c r="F46" s="8">
        <v>0</v>
      </c>
      <c r="G46" s="8">
        <v>1.5</v>
      </c>
    </row>
    <row r="47" spans="2:7">
      <c r="B47" s="34" t="s">
        <v>13</v>
      </c>
      <c r="C47" s="35" t="s">
        <v>12</v>
      </c>
      <c r="D47" s="36">
        <v>-952.21649484536101</v>
      </c>
      <c r="E47" s="36">
        <v>-1016.3346938775503</v>
      </c>
      <c r="F47" s="36">
        <v>-661.36000000000058</v>
      </c>
      <c r="G47" s="36">
        <v>-251.51231527093842</v>
      </c>
    </row>
    <row r="48" spans="2:7">
      <c r="B48" s="37" t="s">
        <v>13</v>
      </c>
      <c r="C48" s="38" t="s">
        <v>15</v>
      </c>
      <c r="D48" s="39">
        <v>-2.7308690907141298</v>
      </c>
      <c r="E48" s="39">
        <v>-2.9742389513771235</v>
      </c>
      <c r="F48" s="39">
        <v>-1.9354280481935104</v>
      </c>
      <c r="G48" s="39">
        <v>-0.72515745944833598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Joze Damijan</dc:creator>
  <cp:lastModifiedBy>Joze Damijan</cp:lastModifiedBy>
  <dcterms:created xsi:type="dcterms:W3CDTF">2012-09-14T17:04:13Z</dcterms:created>
  <dcterms:modified xsi:type="dcterms:W3CDTF">2012-09-14T17:14:37Z</dcterms:modified>
</cp:coreProperties>
</file>